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Закупки\2020\Запрос котировок\ЛОТ 32-20 ЗК\ч. 4 Проект договора\"/>
    </mc:Choice>
  </mc:AlternateContent>
  <xr:revisionPtr revIDLastSave="0" documentId="8_{03016FEE-B27F-4A8C-844B-130A5B8C5536}" xr6:coauthVersionLast="41" xr6:coauthVersionMax="41" xr10:uidLastSave="{00000000-0000-0000-0000-000000000000}"/>
  <bookViews>
    <workbookView xWindow="225" yWindow="885" windowWidth="20430" windowHeight="13185" xr2:uid="{00000000-000D-0000-FFFF-FFFF00000000}"/>
  </bookViews>
  <sheets>
    <sheet name="с НДС" sheetId="2" r:id="rId1"/>
    <sheet name="без НДС" sheetId="1" r:id="rId2"/>
  </sheets>
  <definedNames>
    <definedName name="_xlnm.Print_Area" localSheetId="1">'без НДС'!$A$1:$G$28</definedName>
    <definedName name="_xlnm.Print_Area" localSheetId="0">'с НДС'!$A$1:$G$28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2" l="1"/>
  <c r="G27" i="2"/>
  <c r="G26" i="2"/>
  <c r="E23" i="2"/>
  <c r="G23" i="2" s="1"/>
  <c r="E22" i="2"/>
  <c r="G22" i="2" s="1"/>
  <c r="E21" i="2"/>
  <c r="G21" i="2" s="1"/>
  <c r="E20" i="2"/>
  <c r="G20" i="2" s="1"/>
  <c r="E19" i="2"/>
  <c r="G19" i="2" s="1"/>
  <c r="E18" i="2"/>
  <c r="G18" i="2" s="1"/>
  <c r="E17" i="2"/>
  <c r="G17" i="2" s="1"/>
  <c r="E16" i="2"/>
  <c r="G16" i="2" s="1"/>
  <c r="E12" i="2"/>
  <c r="G12" i="2" s="1"/>
  <c r="G11" i="2"/>
  <c r="E11" i="2"/>
  <c r="E10" i="2"/>
  <c r="E13" i="2" s="1"/>
  <c r="G13" i="2" s="1"/>
  <c r="G17" i="1"/>
  <c r="G18" i="1"/>
  <c r="G24" i="1" s="1"/>
  <c r="G19" i="1"/>
  <c r="G20" i="1"/>
  <c r="G21" i="1"/>
  <c r="G22" i="1"/>
  <c r="G23" i="1"/>
  <c r="G16" i="1"/>
  <c r="G11" i="1"/>
  <c r="G14" i="1" s="1"/>
  <c r="G12" i="1"/>
  <c r="G13" i="1"/>
  <c r="G10" i="1"/>
  <c r="E23" i="1"/>
  <c r="E22" i="1"/>
  <c r="E21" i="1"/>
  <c r="E20" i="1"/>
  <c r="E19" i="1"/>
  <c r="E18" i="1"/>
  <c r="E17" i="1"/>
  <c r="E16" i="1"/>
  <c r="E12" i="1"/>
  <c r="E11" i="1"/>
  <c r="E10" i="1"/>
  <c r="E13" i="1" s="1"/>
  <c r="G24" i="2" l="1"/>
  <c r="G25" i="2" s="1"/>
  <c r="G10" i="2"/>
  <c r="G14" i="2" s="1"/>
  <c r="G25" i="1"/>
  <c r="F5" i="1" s="1"/>
</calcChain>
</file>

<file path=xl/sharedStrings.xml><?xml version="1.0" encoding="utf-8"?>
<sst xmlns="http://schemas.openxmlformats.org/spreadsheetml/2006/main" count="127" uniqueCount="53">
  <si>
    <t>м2</t>
  </si>
  <si>
    <t>Наименование</t>
  </si>
  <si>
    <t xml:space="preserve">количество </t>
  </si>
  <si>
    <t>№ пп</t>
  </si>
  <si>
    <t>1.1</t>
  </si>
  <si>
    <t>1.2</t>
  </si>
  <si>
    <t>1.3</t>
  </si>
  <si>
    <t>2.2</t>
  </si>
  <si>
    <t>2.3</t>
  </si>
  <si>
    <t>Работа художников</t>
  </si>
  <si>
    <t>Материалы</t>
  </si>
  <si>
    <t>ИТОГО:</t>
  </si>
  <si>
    <t>ед. изм.</t>
  </si>
  <si>
    <t>цена ед., руб.</t>
  </si>
  <si>
    <t>итого, руб.</t>
  </si>
  <si>
    <t>Расчетная стоимость</t>
  </si>
  <si>
    <t>руб.</t>
  </si>
  <si>
    <t xml:space="preserve">обоснование </t>
  </si>
  <si>
    <t>итого материалы</t>
  </si>
  <si>
    <t>Изготовление м/каркаса из арматуры d10 с огрунтовкой обтяжкой тканной сеткой</t>
  </si>
  <si>
    <t>Нанесение базового слоя полимер бетона с закрепляющей грунтовкой</t>
  </si>
  <si>
    <t>Финишный художественный слой полимер бетона. Художественная подрезка, скульптурные, бутафорские работы, зачистка поверхности перед покраской</t>
  </si>
  <si>
    <t>итого работы по художественной резьбе по бетону</t>
  </si>
  <si>
    <t>1.4</t>
  </si>
  <si>
    <t>Грунтовка</t>
  </si>
  <si>
    <t>Краска, патина</t>
  </si>
  <si>
    <t>Закрепляющий лак</t>
  </si>
  <si>
    <t>0,2 кг/кв.м</t>
  </si>
  <si>
    <t>Полимербетон (цементно-песчанный раствор) финишный слой 20 мм.</t>
  </si>
  <si>
    <t>Полимербетон (цементно-песчанный раствор) базовый слой 10 мм.</t>
  </si>
  <si>
    <t>Арматура d 10 мм ГОСТ 5781-82</t>
  </si>
  <si>
    <t>Сетка тканная металлическая ГОСТ 3826-82</t>
  </si>
  <si>
    <t>0,4 кг/кв.м</t>
  </si>
  <si>
    <t>Базовая покраска поверхностей. Дополнительная покраска (лессировка, наложение слоев и т.д.) Финишная покраска рельефов скал. Закрепляющий специальный лак .</t>
  </si>
  <si>
    <t>Проволока d8</t>
  </si>
  <si>
    <t>2.4</t>
  </si>
  <si>
    <t>2.5</t>
  </si>
  <si>
    <t>2.6</t>
  </si>
  <si>
    <t>2.7</t>
  </si>
  <si>
    <t>2.8</t>
  </si>
  <si>
    <t>18 кг/кв.м</t>
  </si>
  <si>
    <t>36 кг/кв.м</t>
  </si>
  <si>
    <t>2.1.</t>
  </si>
  <si>
    <t>Приложение №4
к Договору №_________ от «__» ____ 2020г.</t>
  </si>
  <si>
    <t>2 кг/кв.м</t>
  </si>
  <si>
    <t>кг</t>
  </si>
  <si>
    <t>1,1 кв.м/кв.м</t>
  </si>
  <si>
    <t>3 кг/кв.м</t>
  </si>
  <si>
    <t>НДС не облагается</t>
  </si>
  <si>
    <t>НДС 20%:</t>
  </si>
  <si>
    <t>ИТОГО с НДС:</t>
  </si>
  <si>
    <t>Расчет стоимости работ из декоративного бетона и стеклопластика по проекту  детского аттракциона «Морской конек».*</t>
  </si>
  <si>
    <t>Стоимость применяемых материалов, изделий и конструкций включается в расчет на основании конъюнктурного анализа, содержащего коммерческие предложения (прайс-листы) от не менее трех поставщиков. В конъюнктурном анализе должны быть отражены наименование поставщика, дата предложения или гипер-ссылка, при условии получения информации из открытых источников сети-Интернет. В расчете в качестве обоснования проставляются наименования поставщика, дата коммерческого предложения, прайс-листа поставщика, имеющего минимальное значение цены материалов, изделий и конструкций по результатам конъюнктурного анализа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</si>
</sst>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1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5" fillId="0" borderId="0" xfId="1" applyNumberFormat="1" applyFont="1" applyAlignment="1">
      <alignment horizontal="center" vertical="center"/>
    </xf>
    <xf numFmtId="49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/>
    </xf>
    <xf numFmtId="0" fontId="6" fillId="0" borderId="0" xfId="1" applyFont="1" applyAlignment="1">
      <alignment horizontal="right" vertical="top"/>
    </xf>
    <xf numFmtId="0" fontId="6" fillId="0" borderId="0" xfId="1" applyFont="1" applyAlignment="1">
      <alignment horizontal="right" vertical="top" wrapText="1"/>
    </xf>
    <xf numFmtId="0" fontId="7" fillId="0" borderId="0" xfId="1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4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2" fillId="0" borderId="0" xfId="2" applyFont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0" fontId="11" fillId="0" borderId="0" xfId="0" applyFont="1" applyFill="1" applyBorder="1"/>
    <xf numFmtId="0" fontId="11" fillId="0" borderId="0" xfId="0" applyFont="1"/>
    <xf numFmtId="0" fontId="11" fillId="0" borderId="0" xfId="0" applyFont="1" applyBorder="1"/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2" fillId="0" borderId="0" xfId="2" applyFont="1" applyAlignment="1">
      <alignment horizontal="left" wrapText="1"/>
    </xf>
    <xf numFmtId="4" fontId="3" fillId="0" borderId="0" xfId="0" applyNumberFormat="1" applyFont="1" applyAlignment="1">
      <alignment wrapText="1"/>
    </xf>
    <xf numFmtId="4" fontId="3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7" fillId="0" borderId="0" xfId="1" applyFont="1" applyAlignment="1">
      <alignment horizontal="center" vertical="top" wrapText="1"/>
    </xf>
    <xf numFmtId="0" fontId="11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FB295-0FD3-44B5-A252-5C9E94D5FB7E}">
  <dimension ref="A1:J88"/>
  <sheetViews>
    <sheetView tabSelected="1" zoomScale="110" zoomScaleNormal="110" workbookViewId="0">
      <selection activeCell="B3" sqref="B3:G3"/>
    </sheetView>
  </sheetViews>
  <sheetFormatPr defaultColWidth="8.85546875" defaultRowHeight="14.25" x14ac:dyDescent="0.2"/>
  <cols>
    <col min="1" max="1" width="6.42578125" style="1" customWidth="1"/>
    <col min="2" max="2" width="39.85546875" style="2" customWidth="1"/>
    <col min="3" max="3" width="8.42578125" style="2" customWidth="1"/>
    <col min="4" max="7" width="16.7109375" style="2" customWidth="1"/>
    <col min="8" max="8" width="31.85546875" style="4" customWidth="1"/>
    <col min="9" max="9" width="20.7109375" style="4" customWidth="1"/>
    <col min="10" max="10" width="27.140625" style="2" customWidth="1"/>
    <col min="11" max="11" width="8.42578125" style="2" customWidth="1"/>
    <col min="12" max="16384" width="8.85546875" style="2"/>
  </cols>
  <sheetData>
    <row r="1" spans="1:10" ht="46.5" customHeight="1" x14ac:dyDescent="0.2">
      <c r="E1" s="45" t="s">
        <v>43</v>
      </c>
      <c r="F1" s="45"/>
      <c r="G1" s="45"/>
    </row>
    <row r="2" spans="1:10" x14ac:dyDescent="0.2">
      <c r="F2" s="3"/>
    </row>
    <row r="3" spans="1:10" ht="33.75" customHeight="1" x14ac:dyDescent="0.2">
      <c r="A3" s="5"/>
      <c r="B3" s="46" t="s">
        <v>51</v>
      </c>
      <c r="C3" s="46"/>
      <c r="D3" s="46"/>
      <c r="E3" s="46"/>
      <c r="F3" s="46"/>
      <c r="G3" s="46"/>
      <c r="H3" s="9"/>
      <c r="I3" s="9"/>
    </row>
    <row r="4" spans="1:10" ht="15.75" x14ac:dyDescent="0.2">
      <c r="A4" s="5"/>
      <c r="B4" s="6"/>
      <c r="C4" s="7"/>
      <c r="D4" s="10"/>
      <c r="E4" s="8"/>
      <c r="F4" s="8"/>
      <c r="G4" s="8"/>
      <c r="H4" s="9"/>
      <c r="I4" s="9"/>
    </row>
    <row r="5" spans="1:10" ht="15.75" x14ac:dyDescent="0.25">
      <c r="D5" s="13"/>
      <c r="E5" s="14" t="s">
        <v>15</v>
      </c>
      <c r="F5" s="15">
        <f>G27</f>
        <v>0</v>
      </c>
      <c r="G5" s="23" t="s">
        <v>16</v>
      </c>
    </row>
    <row r="7" spans="1:10" ht="28.7" customHeight="1" x14ac:dyDescent="0.2">
      <c r="A7" s="41" t="s">
        <v>3</v>
      </c>
      <c r="B7" s="34" t="s">
        <v>1</v>
      </c>
      <c r="C7" s="25" t="s">
        <v>12</v>
      </c>
      <c r="D7" s="16" t="s">
        <v>17</v>
      </c>
      <c r="E7" s="16" t="s">
        <v>2</v>
      </c>
      <c r="F7" s="16" t="s">
        <v>13</v>
      </c>
      <c r="G7" s="16" t="s">
        <v>14</v>
      </c>
    </row>
    <row r="8" spans="1:10" ht="15.6" customHeight="1" x14ac:dyDescent="0.2">
      <c r="A8" s="41">
        <v>1</v>
      </c>
      <c r="B8" s="34">
        <v>2</v>
      </c>
      <c r="C8" s="25">
        <v>3</v>
      </c>
      <c r="D8" s="16">
        <v>4</v>
      </c>
      <c r="E8" s="16">
        <v>5</v>
      </c>
      <c r="F8" s="16">
        <v>6</v>
      </c>
      <c r="G8" s="16">
        <v>7</v>
      </c>
    </row>
    <row r="9" spans="1:10" ht="20.100000000000001" customHeight="1" x14ac:dyDescent="0.2">
      <c r="A9" s="25">
        <v>1</v>
      </c>
      <c r="B9" s="35" t="s">
        <v>9</v>
      </c>
      <c r="C9" s="25" t="s">
        <v>0</v>
      </c>
      <c r="D9" s="16"/>
      <c r="E9" s="25">
        <v>831.9</v>
      </c>
      <c r="F9" s="16"/>
      <c r="G9" s="17"/>
    </row>
    <row r="10" spans="1:10" ht="45.75" customHeight="1" x14ac:dyDescent="0.2">
      <c r="A10" s="42" t="s">
        <v>4</v>
      </c>
      <c r="B10" s="28" t="s">
        <v>19</v>
      </c>
      <c r="C10" s="41" t="s">
        <v>0</v>
      </c>
      <c r="D10" s="27"/>
      <c r="E10" s="41">
        <f>E9</f>
        <v>831.9</v>
      </c>
      <c r="F10" s="27"/>
      <c r="G10" s="18">
        <f>E10*F10</f>
        <v>0</v>
      </c>
    </row>
    <row r="11" spans="1:10" ht="39" customHeight="1" x14ac:dyDescent="0.2">
      <c r="A11" s="42" t="s">
        <v>5</v>
      </c>
      <c r="B11" s="28" t="s">
        <v>20</v>
      </c>
      <c r="C11" s="41" t="s">
        <v>0</v>
      </c>
      <c r="D11" s="36"/>
      <c r="E11" s="41">
        <f>E9</f>
        <v>831.9</v>
      </c>
      <c r="F11" s="27"/>
      <c r="G11" s="18">
        <f t="shared" ref="G11:G13" si="0">E11*F11</f>
        <v>0</v>
      </c>
    </row>
    <row r="12" spans="1:10" ht="76.5" customHeight="1" x14ac:dyDescent="0.2">
      <c r="A12" s="42" t="s">
        <v>6</v>
      </c>
      <c r="B12" s="28" t="s">
        <v>21</v>
      </c>
      <c r="C12" s="41" t="s">
        <v>0</v>
      </c>
      <c r="D12" s="27"/>
      <c r="E12" s="41">
        <f>E9</f>
        <v>831.9</v>
      </c>
      <c r="F12" s="27"/>
      <c r="G12" s="18">
        <f t="shared" si="0"/>
        <v>0</v>
      </c>
    </row>
    <row r="13" spans="1:10" ht="91.5" customHeight="1" x14ac:dyDescent="0.2">
      <c r="A13" s="42" t="s">
        <v>23</v>
      </c>
      <c r="B13" s="28" t="s">
        <v>33</v>
      </c>
      <c r="C13" s="41" t="s">
        <v>0</v>
      </c>
      <c r="D13" s="27"/>
      <c r="E13" s="41">
        <f>E10</f>
        <v>831.9</v>
      </c>
      <c r="F13" s="27"/>
      <c r="G13" s="18">
        <f t="shared" si="0"/>
        <v>0</v>
      </c>
    </row>
    <row r="14" spans="1:10" ht="19.899999999999999" customHeight="1" x14ac:dyDescent="0.2">
      <c r="A14" s="41"/>
      <c r="B14" s="47" t="s">
        <v>22</v>
      </c>
      <c r="C14" s="47"/>
      <c r="D14" s="47"/>
      <c r="E14" s="47"/>
      <c r="F14" s="47"/>
      <c r="G14" s="17">
        <f>SUM(G10:G13)</f>
        <v>0</v>
      </c>
      <c r="I14" s="32"/>
    </row>
    <row r="15" spans="1:10" ht="19.899999999999999" customHeight="1" x14ac:dyDescent="0.2">
      <c r="A15" s="25">
        <v>2</v>
      </c>
      <c r="B15" s="37" t="s">
        <v>10</v>
      </c>
      <c r="C15" s="38"/>
      <c r="D15" s="16"/>
      <c r="E15" s="16"/>
      <c r="F15" s="16"/>
      <c r="G15" s="16"/>
      <c r="J15" s="33"/>
    </row>
    <row r="16" spans="1:10" ht="19.899999999999999" customHeight="1" x14ac:dyDescent="0.2">
      <c r="A16" s="42" t="s">
        <v>42</v>
      </c>
      <c r="B16" s="39" t="s">
        <v>30</v>
      </c>
      <c r="C16" s="41" t="s">
        <v>45</v>
      </c>
      <c r="D16" s="27" t="s">
        <v>47</v>
      </c>
      <c r="E16" s="41">
        <f>E9*3</f>
        <v>2495.6999999999998</v>
      </c>
      <c r="F16" s="18"/>
      <c r="G16" s="18">
        <f>E16*F16</f>
        <v>0</v>
      </c>
      <c r="H16" s="31"/>
      <c r="I16" s="19"/>
    </row>
    <row r="17" spans="1:9" ht="19.899999999999999" customHeight="1" x14ac:dyDescent="0.2">
      <c r="A17" s="42" t="s">
        <v>7</v>
      </c>
      <c r="B17" s="39" t="s">
        <v>34</v>
      </c>
      <c r="C17" s="41" t="s">
        <v>45</v>
      </c>
      <c r="D17" s="27" t="s">
        <v>44</v>
      </c>
      <c r="E17" s="41">
        <f>E9*2</f>
        <v>1663.8</v>
      </c>
      <c r="F17" s="18"/>
      <c r="G17" s="18">
        <f t="shared" ref="G17:G23" si="1">E17*F17</f>
        <v>0</v>
      </c>
      <c r="H17" s="31"/>
      <c r="I17" s="19"/>
    </row>
    <row r="18" spans="1:9" ht="30" customHeight="1" x14ac:dyDescent="0.2">
      <c r="A18" s="42" t="s">
        <v>8</v>
      </c>
      <c r="B18" s="30" t="s">
        <v>31</v>
      </c>
      <c r="C18" s="41" t="s">
        <v>0</v>
      </c>
      <c r="D18" s="27" t="s">
        <v>46</v>
      </c>
      <c r="E18" s="41">
        <f>E9*1.1</f>
        <v>915.09</v>
      </c>
      <c r="F18" s="18"/>
      <c r="G18" s="18">
        <f t="shared" si="1"/>
        <v>0</v>
      </c>
      <c r="H18" s="19"/>
      <c r="I18" s="19"/>
    </row>
    <row r="19" spans="1:9" ht="30" customHeight="1" x14ac:dyDescent="0.2">
      <c r="A19" s="42" t="s">
        <v>35</v>
      </c>
      <c r="B19" s="30" t="s">
        <v>29</v>
      </c>
      <c r="C19" s="41" t="s">
        <v>45</v>
      </c>
      <c r="D19" s="27" t="s">
        <v>40</v>
      </c>
      <c r="E19" s="41">
        <f>18*E9</f>
        <v>14974.199999999999</v>
      </c>
      <c r="F19" s="18"/>
      <c r="G19" s="18">
        <f t="shared" si="1"/>
        <v>0</v>
      </c>
      <c r="H19" s="19"/>
      <c r="I19" s="19"/>
    </row>
    <row r="20" spans="1:9" ht="30" customHeight="1" x14ac:dyDescent="0.2">
      <c r="A20" s="42" t="s">
        <v>36</v>
      </c>
      <c r="B20" s="30" t="s">
        <v>28</v>
      </c>
      <c r="C20" s="41" t="s">
        <v>45</v>
      </c>
      <c r="D20" s="27" t="s">
        <v>41</v>
      </c>
      <c r="E20" s="41">
        <f>E9*36</f>
        <v>29948.399999999998</v>
      </c>
      <c r="F20" s="18"/>
      <c r="G20" s="18">
        <f t="shared" si="1"/>
        <v>0</v>
      </c>
      <c r="H20" s="19"/>
      <c r="I20" s="19"/>
    </row>
    <row r="21" spans="1:9" ht="19.899999999999999" customHeight="1" x14ac:dyDescent="0.2">
      <c r="A21" s="42" t="s">
        <v>37</v>
      </c>
      <c r="B21" s="30" t="s">
        <v>24</v>
      </c>
      <c r="C21" s="41" t="s">
        <v>45</v>
      </c>
      <c r="D21" s="27" t="s">
        <v>27</v>
      </c>
      <c r="E21" s="41">
        <f>0.2*E9</f>
        <v>166.38</v>
      </c>
      <c r="F21" s="18"/>
      <c r="G21" s="18">
        <f t="shared" si="1"/>
        <v>0</v>
      </c>
      <c r="H21" s="19"/>
      <c r="I21" s="19"/>
    </row>
    <row r="22" spans="1:9" ht="19.899999999999999" customHeight="1" x14ac:dyDescent="0.2">
      <c r="A22" s="42" t="s">
        <v>38</v>
      </c>
      <c r="B22" s="30" t="s">
        <v>25</v>
      </c>
      <c r="C22" s="41" t="s">
        <v>45</v>
      </c>
      <c r="D22" s="27" t="s">
        <v>32</v>
      </c>
      <c r="E22" s="41">
        <f>0.4*E9</f>
        <v>332.76</v>
      </c>
      <c r="F22" s="18"/>
      <c r="G22" s="18">
        <f t="shared" si="1"/>
        <v>0</v>
      </c>
      <c r="H22" s="19"/>
      <c r="I22" s="19"/>
    </row>
    <row r="23" spans="1:9" ht="19.899999999999999" customHeight="1" x14ac:dyDescent="0.2">
      <c r="A23" s="42" t="s">
        <v>39</v>
      </c>
      <c r="B23" s="30" t="s">
        <v>26</v>
      </c>
      <c r="C23" s="41" t="s">
        <v>45</v>
      </c>
      <c r="D23" s="27" t="s">
        <v>27</v>
      </c>
      <c r="E23" s="41">
        <f>0.2*E9</f>
        <v>166.38</v>
      </c>
      <c r="F23" s="18"/>
      <c r="G23" s="18">
        <f t="shared" si="1"/>
        <v>0</v>
      </c>
      <c r="H23" s="19"/>
      <c r="I23" s="19"/>
    </row>
    <row r="24" spans="1:9" ht="19.899999999999999" customHeight="1" x14ac:dyDescent="0.2">
      <c r="A24" s="41"/>
      <c r="B24" s="39"/>
      <c r="C24" s="29"/>
      <c r="D24" s="40"/>
      <c r="E24" s="48" t="s">
        <v>18</v>
      </c>
      <c r="F24" s="48"/>
      <c r="G24" s="17">
        <f>SUM(G16:G23)</f>
        <v>0</v>
      </c>
      <c r="I24" s="32"/>
    </row>
    <row r="25" spans="1:9" ht="19.899999999999999" customHeight="1" x14ac:dyDescent="0.2">
      <c r="A25" s="20"/>
      <c r="B25" s="21"/>
      <c r="C25" s="21"/>
      <c r="D25" s="21"/>
      <c r="E25" s="49" t="s">
        <v>11</v>
      </c>
      <c r="F25" s="49"/>
      <c r="G25" s="18">
        <f>SUM(G24,G14)</f>
        <v>0</v>
      </c>
      <c r="H25" s="32"/>
    </row>
    <row r="26" spans="1:9" ht="19.899999999999999" customHeight="1" x14ac:dyDescent="0.2">
      <c r="E26" s="49" t="s">
        <v>49</v>
      </c>
      <c r="F26" s="49"/>
      <c r="G26" s="18">
        <f>G25*0.2</f>
        <v>0</v>
      </c>
    </row>
    <row r="27" spans="1:9" ht="19.899999999999999" customHeight="1" x14ac:dyDescent="0.2">
      <c r="E27" s="44" t="s">
        <v>50</v>
      </c>
      <c r="F27" s="44"/>
      <c r="G27" s="17">
        <f>G26+G25</f>
        <v>0</v>
      </c>
    </row>
    <row r="28" spans="1:9" ht="19.899999999999999" customHeight="1" x14ac:dyDescent="0.25">
      <c r="G28" s="23"/>
    </row>
    <row r="29" spans="1:9" ht="15" x14ac:dyDescent="0.25">
      <c r="A29" s="11"/>
      <c r="B29" s="24"/>
      <c r="C29" s="24"/>
      <c r="D29" s="11"/>
      <c r="E29" s="11"/>
      <c r="F29" s="11"/>
      <c r="G29" s="12"/>
    </row>
    <row r="30" spans="1:9" ht="127.5" customHeight="1" x14ac:dyDescent="0.2">
      <c r="A30" s="43" t="s">
        <v>52</v>
      </c>
      <c r="B30" s="43"/>
      <c r="C30" s="43"/>
      <c r="D30" s="43"/>
      <c r="E30" s="43"/>
      <c r="F30" s="43"/>
      <c r="G30" s="43"/>
    </row>
    <row r="31" spans="1:9" ht="15" x14ac:dyDescent="0.25">
      <c r="A31" s="11"/>
      <c r="B31" s="22"/>
      <c r="C31" s="22"/>
      <c r="D31" s="11"/>
      <c r="E31" s="11"/>
      <c r="F31" s="11"/>
      <c r="G31" s="12"/>
    </row>
    <row r="32" spans="1:9" ht="15" x14ac:dyDescent="0.25">
      <c r="A32" s="11"/>
      <c r="B32" s="22"/>
      <c r="C32" s="22"/>
      <c r="D32" s="11"/>
      <c r="E32" s="11"/>
      <c r="F32" s="11"/>
      <c r="G32" s="12"/>
    </row>
    <row r="33" spans="1:10" x14ac:dyDescent="0.2">
      <c r="A33" s="11"/>
      <c r="B33" s="12"/>
      <c r="C33" s="12"/>
      <c r="D33" s="12"/>
      <c r="E33" s="12"/>
      <c r="F33" s="12"/>
      <c r="G33" s="12"/>
    </row>
    <row r="36" spans="1:10" x14ac:dyDescent="0.2">
      <c r="J36" s="19"/>
    </row>
    <row r="37" spans="1:10" x14ac:dyDescent="0.2">
      <c r="J37" s="19"/>
    </row>
    <row r="38" spans="1:10" x14ac:dyDescent="0.2">
      <c r="J38" s="19"/>
    </row>
    <row r="39" spans="1:10" x14ac:dyDescent="0.2">
      <c r="J39" s="19"/>
    </row>
    <row r="40" spans="1:10" x14ac:dyDescent="0.2">
      <c r="J40" s="19"/>
    </row>
    <row r="41" spans="1:10" x14ac:dyDescent="0.2">
      <c r="J41" s="19"/>
    </row>
    <row r="42" spans="1:10" x14ac:dyDescent="0.2">
      <c r="J42" s="19"/>
    </row>
    <row r="43" spans="1:10" x14ac:dyDescent="0.2">
      <c r="J43" s="19"/>
    </row>
    <row r="44" spans="1:10" x14ac:dyDescent="0.2">
      <c r="J44" s="19"/>
    </row>
    <row r="85" spans="1:1" x14ac:dyDescent="0.2">
      <c r="A85" s="11"/>
    </row>
    <row r="86" spans="1:1" x14ac:dyDescent="0.2">
      <c r="A86" s="11"/>
    </row>
    <row r="87" spans="1:1" x14ac:dyDescent="0.2">
      <c r="A87" s="11"/>
    </row>
    <row r="88" spans="1:1" x14ac:dyDescent="0.2">
      <c r="A88" s="11"/>
    </row>
  </sheetData>
  <mergeCells count="8">
    <mergeCell ref="A30:G30"/>
    <mergeCell ref="E27:F27"/>
    <mergeCell ref="E1:G1"/>
    <mergeCell ref="B3:G3"/>
    <mergeCell ref="B14:F14"/>
    <mergeCell ref="E24:F24"/>
    <mergeCell ref="E25:F25"/>
    <mergeCell ref="E26:F26"/>
  </mergeCells>
  <printOptions horizontalCentered="1"/>
  <pageMargins left="0" right="0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8"/>
  <sheetViews>
    <sheetView topLeftCell="A22" zoomScale="110" zoomScaleNormal="110" workbookViewId="0">
      <selection activeCell="A28" sqref="A28:G28"/>
    </sheetView>
  </sheetViews>
  <sheetFormatPr defaultColWidth="8.85546875" defaultRowHeight="14.25" x14ac:dyDescent="0.2"/>
  <cols>
    <col min="1" max="1" width="6.42578125" style="1" customWidth="1"/>
    <col min="2" max="2" width="39.85546875" style="2" customWidth="1"/>
    <col min="3" max="3" width="8.42578125" style="2" customWidth="1"/>
    <col min="4" max="7" width="16.7109375" style="2" customWidth="1"/>
    <col min="8" max="8" width="31.85546875" style="4" customWidth="1"/>
    <col min="9" max="9" width="20.7109375" style="4" customWidth="1"/>
    <col min="10" max="10" width="27.140625" style="2" customWidth="1"/>
    <col min="11" max="11" width="8.42578125" style="2" customWidth="1"/>
    <col min="12" max="16384" width="8.85546875" style="2"/>
  </cols>
  <sheetData>
    <row r="1" spans="1:10" ht="46.5" customHeight="1" x14ac:dyDescent="0.2">
      <c r="E1" s="45" t="s">
        <v>43</v>
      </c>
      <c r="F1" s="45"/>
      <c r="G1" s="45"/>
    </row>
    <row r="2" spans="1:10" x14ac:dyDescent="0.2">
      <c r="F2" s="3"/>
    </row>
    <row r="3" spans="1:10" ht="33.75" customHeight="1" x14ac:dyDescent="0.2">
      <c r="A3" s="5"/>
      <c r="B3" s="46" t="s">
        <v>51</v>
      </c>
      <c r="C3" s="46"/>
      <c r="D3" s="46"/>
      <c r="E3" s="46"/>
      <c r="F3" s="46"/>
      <c r="G3" s="46"/>
      <c r="H3" s="9"/>
      <c r="I3" s="9"/>
    </row>
    <row r="4" spans="1:10" ht="15.75" x14ac:dyDescent="0.2">
      <c r="A4" s="5"/>
      <c r="B4" s="6"/>
      <c r="C4" s="7"/>
      <c r="D4" s="10"/>
      <c r="E4" s="8"/>
      <c r="F4" s="8"/>
      <c r="G4" s="8"/>
      <c r="H4" s="9"/>
      <c r="I4" s="9"/>
    </row>
    <row r="5" spans="1:10" ht="15.75" x14ac:dyDescent="0.25">
      <c r="D5" s="13"/>
      <c r="E5" s="14" t="s">
        <v>15</v>
      </c>
      <c r="F5" s="15">
        <f>G25</f>
        <v>0</v>
      </c>
      <c r="G5" s="23" t="s">
        <v>16</v>
      </c>
    </row>
    <row r="7" spans="1:10" ht="28.7" customHeight="1" x14ac:dyDescent="0.2">
      <c r="A7" s="41" t="s">
        <v>3</v>
      </c>
      <c r="B7" s="34" t="s">
        <v>1</v>
      </c>
      <c r="C7" s="25" t="s">
        <v>12</v>
      </c>
      <c r="D7" s="16" t="s">
        <v>17</v>
      </c>
      <c r="E7" s="16" t="s">
        <v>2</v>
      </c>
      <c r="F7" s="16" t="s">
        <v>13</v>
      </c>
      <c r="G7" s="16" t="s">
        <v>14</v>
      </c>
    </row>
    <row r="8" spans="1:10" ht="15.6" customHeight="1" x14ac:dyDescent="0.2">
      <c r="A8" s="41">
        <v>1</v>
      </c>
      <c r="B8" s="34">
        <v>2</v>
      </c>
      <c r="C8" s="25">
        <v>3</v>
      </c>
      <c r="D8" s="16">
        <v>4</v>
      </c>
      <c r="E8" s="16">
        <v>5</v>
      </c>
      <c r="F8" s="16">
        <v>6</v>
      </c>
      <c r="G8" s="16">
        <v>7</v>
      </c>
    </row>
    <row r="9" spans="1:10" ht="20.100000000000001" customHeight="1" x14ac:dyDescent="0.2">
      <c r="A9" s="25">
        <v>1</v>
      </c>
      <c r="B9" s="35" t="s">
        <v>9</v>
      </c>
      <c r="C9" s="25" t="s">
        <v>0</v>
      </c>
      <c r="D9" s="16"/>
      <c r="E9" s="25">
        <v>831.9</v>
      </c>
      <c r="F9" s="16"/>
      <c r="G9" s="17"/>
    </row>
    <row r="10" spans="1:10" ht="45.75" customHeight="1" x14ac:dyDescent="0.2">
      <c r="A10" s="42" t="s">
        <v>4</v>
      </c>
      <c r="B10" s="28" t="s">
        <v>19</v>
      </c>
      <c r="C10" s="41" t="s">
        <v>0</v>
      </c>
      <c r="D10" s="27"/>
      <c r="E10" s="26">
        <f>E9</f>
        <v>831.9</v>
      </c>
      <c r="F10" s="27"/>
      <c r="G10" s="18">
        <f>E10*F10</f>
        <v>0</v>
      </c>
    </row>
    <row r="11" spans="1:10" ht="39" customHeight="1" x14ac:dyDescent="0.2">
      <c r="A11" s="42" t="s">
        <v>5</v>
      </c>
      <c r="B11" s="28" t="s">
        <v>20</v>
      </c>
      <c r="C11" s="41" t="s">
        <v>0</v>
      </c>
      <c r="D11" s="36"/>
      <c r="E11" s="26">
        <f>E9</f>
        <v>831.9</v>
      </c>
      <c r="F11" s="27"/>
      <c r="G11" s="18">
        <f t="shared" ref="G11:G13" si="0">E11*F11</f>
        <v>0</v>
      </c>
    </row>
    <row r="12" spans="1:10" ht="76.5" customHeight="1" x14ac:dyDescent="0.2">
      <c r="A12" s="42" t="s">
        <v>6</v>
      </c>
      <c r="B12" s="28" t="s">
        <v>21</v>
      </c>
      <c r="C12" s="41" t="s">
        <v>0</v>
      </c>
      <c r="D12" s="27"/>
      <c r="E12" s="26">
        <f>E9</f>
        <v>831.9</v>
      </c>
      <c r="F12" s="27"/>
      <c r="G12" s="18">
        <f t="shared" si="0"/>
        <v>0</v>
      </c>
    </row>
    <row r="13" spans="1:10" ht="91.5" customHeight="1" x14ac:dyDescent="0.2">
      <c r="A13" s="42" t="s">
        <v>23</v>
      </c>
      <c r="B13" s="28" t="s">
        <v>33</v>
      </c>
      <c r="C13" s="41" t="s">
        <v>0</v>
      </c>
      <c r="D13" s="27"/>
      <c r="E13" s="26">
        <f>E10</f>
        <v>831.9</v>
      </c>
      <c r="F13" s="27"/>
      <c r="G13" s="18">
        <f t="shared" si="0"/>
        <v>0</v>
      </c>
    </row>
    <row r="14" spans="1:10" ht="20.100000000000001" customHeight="1" x14ac:dyDescent="0.2">
      <c r="A14" s="41"/>
      <c r="B14" s="47" t="s">
        <v>22</v>
      </c>
      <c r="C14" s="47"/>
      <c r="D14" s="47"/>
      <c r="E14" s="47"/>
      <c r="F14" s="47"/>
      <c r="G14" s="17">
        <f>SUM(G10:G13)</f>
        <v>0</v>
      </c>
      <c r="I14" s="32"/>
    </row>
    <row r="15" spans="1:10" ht="20.100000000000001" customHeight="1" x14ac:dyDescent="0.2">
      <c r="A15" s="25">
        <v>2</v>
      </c>
      <c r="B15" s="37" t="s">
        <v>10</v>
      </c>
      <c r="C15" s="38"/>
      <c r="D15" s="16"/>
      <c r="E15" s="16"/>
      <c r="F15" s="16"/>
      <c r="G15" s="16"/>
      <c r="J15" s="33"/>
    </row>
    <row r="16" spans="1:10" ht="30.75" customHeight="1" x14ac:dyDescent="0.2">
      <c r="A16" s="42" t="s">
        <v>42</v>
      </c>
      <c r="B16" s="39" t="s">
        <v>30</v>
      </c>
      <c r="C16" s="26" t="s">
        <v>45</v>
      </c>
      <c r="D16" s="27" t="s">
        <v>47</v>
      </c>
      <c r="E16" s="26">
        <f>E9*3</f>
        <v>2495.6999999999998</v>
      </c>
      <c r="F16" s="18"/>
      <c r="G16" s="18">
        <f>E16*F16</f>
        <v>0</v>
      </c>
      <c r="H16" s="31"/>
      <c r="I16" s="19"/>
    </row>
    <row r="17" spans="1:9" ht="30.75" customHeight="1" x14ac:dyDescent="0.2">
      <c r="A17" s="42" t="s">
        <v>7</v>
      </c>
      <c r="B17" s="39" t="s">
        <v>34</v>
      </c>
      <c r="C17" s="26" t="s">
        <v>45</v>
      </c>
      <c r="D17" s="27" t="s">
        <v>44</v>
      </c>
      <c r="E17" s="26">
        <f>E9*2</f>
        <v>1663.8</v>
      </c>
      <c r="F17" s="18"/>
      <c r="G17" s="18">
        <f t="shared" ref="G17:G23" si="1">E17*F17</f>
        <v>0</v>
      </c>
      <c r="H17" s="31"/>
      <c r="I17" s="19"/>
    </row>
    <row r="18" spans="1:9" ht="30.75" customHeight="1" x14ac:dyDescent="0.2">
      <c r="A18" s="42" t="s">
        <v>8</v>
      </c>
      <c r="B18" s="30" t="s">
        <v>31</v>
      </c>
      <c r="C18" s="26" t="s">
        <v>0</v>
      </c>
      <c r="D18" s="27" t="s">
        <v>46</v>
      </c>
      <c r="E18" s="26">
        <f>E9*1.1</f>
        <v>915.09</v>
      </c>
      <c r="F18" s="18"/>
      <c r="G18" s="18">
        <f t="shared" si="1"/>
        <v>0</v>
      </c>
      <c r="H18" s="19"/>
      <c r="I18" s="19"/>
    </row>
    <row r="19" spans="1:9" ht="30.75" customHeight="1" x14ac:dyDescent="0.2">
      <c r="A19" s="42" t="s">
        <v>35</v>
      </c>
      <c r="B19" s="30" t="s">
        <v>29</v>
      </c>
      <c r="C19" s="26" t="s">
        <v>45</v>
      </c>
      <c r="D19" s="27" t="s">
        <v>40</v>
      </c>
      <c r="E19" s="26">
        <f>18*E9</f>
        <v>14974.199999999999</v>
      </c>
      <c r="F19" s="18"/>
      <c r="G19" s="18">
        <f t="shared" si="1"/>
        <v>0</v>
      </c>
      <c r="H19" s="19"/>
      <c r="I19" s="19"/>
    </row>
    <row r="20" spans="1:9" ht="30.75" customHeight="1" x14ac:dyDescent="0.2">
      <c r="A20" s="42" t="s">
        <v>36</v>
      </c>
      <c r="B20" s="30" t="s">
        <v>28</v>
      </c>
      <c r="C20" s="26" t="s">
        <v>45</v>
      </c>
      <c r="D20" s="27" t="s">
        <v>41</v>
      </c>
      <c r="E20" s="26">
        <f>E9*36</f>
        <v>29948.399999999998</v>
      </c>
      <c r="F20" s="18"/>
      <c r="G20" s="18">
        <f t="shared" si="1"/>
        <v>0</v>
      </c>
      <c r="H20" s="19"/>
      <c r="I20" s="19"/>
    </row>
    <row r="21" spans="1:9" ht="30.75" customHeight="1" x14ac:dyDescent="0.2">
      <c r="A21" s="42" t="s">
        <v>37</v>
      </c>
      <c r="B21" s="30" t="s">
        <v>24</v>
      </c>
      <c r="C21" s="26" t="s">
        <v>45</v>
      </c>
      <c r="D21" s="27" t="s">
        <v>27</v>
      </c>
      <c r="E21" s="26">
        <f>0.2*E9</f>
        <v>166.38</v>
      </c>
      <c r="F21" s="18"/>
      <c r="G21" s="18">
        <f t="shared" si="1"/>
        <v>0</v>
      </c>
      <c r="H21" s="19"/>
      <c r="I21" s="19"/>
    </row>
    <row r="22" spans="1:9" ht="30.75" customHeight="1" x14ac:dyDescent="0.2">
      <c r="A22" s="42" t="s">
        <v>38</v>
      </c>
      <c r="B22" s="30" t="s">
        <v>25</v>
      </c>
      <c r="C22" s="26" t="s">
        <v>45</v>
      </c>
      <c r="D22" s="27" t="s">
        <v>32</v>
      </c>
      <c r="E22" s="26">
        <f>0.4*E9</f>
        <v>332.76</v>
      </c>
      <c r="F22" s="18"/>
      <c r="G22" s="18">
        <f t="shared" si="1"/>
        <v>0</v>
      </c>
      <c r="H22" s="19"/>
      <c r="I22" s="19"/>
    </row>
    <row r="23" spans="1:9" ht="30.75" customHeight="1" x14ac:dyDescent="0.2">
      <c r="A23" s="42" t="s">
        <v>39</v>
      </c>
      <c r="B23" s="30" t="s">
        <v>26</v>
      </c>
      <c r="C23" s="26" t="s">
        <v>45</v>
      </c>
      <c r="D23" s="27" t="s">
        <v>27</v>
      </c>
      <c r="E23" s="26">
        <f>0.2*E9</f>
        <v>166.38</v>
      </c>
      <c r="F23" s="18"/>
      <c r="G23" s="18">
        <f t="shared" si="1"/>
        <v>0</v>
      </c>
      <c r="H23" s="19"/>
      <c r="I23" s="19"/>
    </row>
    <row r="24" spans="1:9" ht="15" customHeight="1" x14ac:dyDescent="0.2">
      <c r="A24" s="41"/>
      <c r="B24" s="39"/>
      <c r="C24" s="29"/>
      <c r="D24" s="40"/>
      <c r="E24" s="48" t="s">
        <v>18</v>
      </c>
      <c r="F24" s="48"/>
      <c r="G24" s="17">
        <f>SUM(G16:G23)</f>
        <v>0</v>
      </c>
      <c r="I24" s="32"/>
    </row>
    <row r="25" spans="1:9" ht="15" customHeight="1" x14ac:dyDescent="0.2">
      <c r="A25" s="20"/>
      <c r="B25" s="21"/>
      <c r="C25" s="21"/>
      <c r="D25" s="21"/>
      <c r="E25" s="49" t="s">
        <v>11</v>
      </c>
      <c r="F25" s="49"/>
      <c r="G25" s="17">
        <f>SUM(G24,G14)</f>
        <v>0</v>
      </c>
      <c r="H25" s="32"/>
    </row>
    <row r="26" spans="1:9" ht="20.100000000000001" customHeight="1" x14ac:dyDescent="0.2">
      <c r="E26" s="50" t="s">
        <v>48</v>
      </c>
      <c r="F26" s="50"/>
      <c r="G26" s="50"/>
    </row>
    <row r="28" spans="1:9" ht="111.75" customHeight="1" x14ac:dyDescent="0.2">
      <c r="A28" s="43" t="s">
        <v>52</v>
      </c>
      <c r="B28" s="43"/>
      <c r="C28" s="43"/>
      <c r="D28" s="43"/>
      <c r="E28" s="43"/>
      <c r="F28" s="43"/>
      <c r="G28" s="43"/>
    </row>
    <row r="29" spans="1:9" ht="15" x14ac:dyDescent="0.25">
      <c r="A29" s="11"/>
      <c r="B29" s="24"/>
      <c r="C29" s="24"/>
      <c r="D29" s="11"/>
      <c r="E29" s="11"/>
      <c r="F29" s="11"/>
      <c r="G29" s="12"/>
    </row>
    <row r="30" spans="1:9" ht="15" x14ac:dyDescent="0.25">
      <c r="A30" s="11"/>
      <c r="B30" s="24"/>
      <c r="C30" s="24"/>
      <c r="D30" s="11"/>
      <c r="E30" s="11"/>
      <c r="F30" s="11"/>
      <c r="G30" s="12"/>
    </row>
    <row r="31" spans="1:9" ht="15" x14ac:dyDescent="0.25">
      <c r="A31" s="11"/>
      <c r="B31" s="22"/>
      <c r="C31" s="22"/>
      <c r="D31" s="11"/>
      <c r="E31" s="11"/>
      <c r="F31" s="11"/>
      <c r="G31" s="12"/>
    </row>
    <row r="32" spans="1:9" ht="15" x14ac:dyDescent="0.25">
      <c r="A32" s="11"/>
      <c r="B32" s="22"/>
      <c r="C32" s="22"/>
      <c r="D32" s="11"/>
      <c r="E32" s="11"/>
      <c r="F32" s="11"/>
      <c r="G32" s="12"/>
    </row>
    <row r="33" spans="1:10" x14ac:dyDescent="0.2">
      <c r="A33" s="11"/>
      <c r="B33" s="12"/>
      <c r="C33" s="12"/>
      <c r="D33" s="12"/>
      <c r="E33" s="12"/>
      <c r="F33" s="12"/>
      <c r="G33" s="12"/>
    </row>
    <row r="36" spans="1:10" x14ac:dyDescent="0.2">
      <c r="J36" s="19"/>
    </row>
    <row r="37" spans="1:10" x14ac:dyDescent="0.2">
      <c r="J37" s="19"/>
    </row>
    <row r="38" spans="1:10" x14ac:dyDescent="0.2">
      <c r="J38" s="19"/>
    </row>
    <row r="39" spans="1:10" x14ac:dyDescent="0.2">
      <c r="J39" s="19"/>
    </row>
    <row r="40" spans="1:10" x14ac:dyDescent="0.2">
      <c r="J40" s="19"/>
    </row>
    <row r="41" spans="1:10" x14ac:dyDescent="0.2">
      <c r="J41" s="19"/>
    </row>
    <row r="42" spans="1:10" x14ac:dyDescent="0.2">
      <c r="J42" s="19"/>
    </row>
    <row r="43" spans="1:10" x14ac:dyDescent="0.2">
      <c r="J43" s="19"/>
    </row>
    <row r="44" spans="1:10" x14ac:dyDescent="0.2">
      <c r="J44" s="19"/>
    </row>
    <row r="85" spans="1:1" x14ac:dyDescent="0.2">
      <c r="A85" s="11"/>
    </row>
    <row r="86" spans="1:1" x14ac:dyDescent="0.2">
      <c r="A86" s="11"/>
    </row>
    <row r="87" spans="1:1" x14ac:dyDescent="0.2">
      <c r="A87" s="11"/>
    </row>
    <row r="88" spans="1:1" x14ac:dyDescent="0.2">
      <c r="A88" s="11"/>
    </row>
  </sheetData>
  <mergeCells count="7">
    <mergeCell ref="A28:G28"/>
    <mergeCell ref="E26:G26"/>
    <mergeCell ref="E1:G1"/>
    <mergeCell ref="B3:G3"/>
    <mergeCell ref="B14:F14"/>
    <mergeCell ref="E25:F25"/>
    <mergeCell ref="E24:F24"/>
  </mergeCells>
  <printOptions horizontalCentered="1"/>
  <pageMargins left="0" right="0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 НДС</vt:lpstr>
      <vt:lpstr>без НДС</vt:lpstr>
      <vt:lpstr>'без НДС'!Область_печати</vt:lpstr>
      <vt:lpstr>'с НДС'!Область_печати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Пепа</dc:creator>
  <cp:lastModifiedBy>Ляшко Ольга Георгиевна</cp:lastModifiedBy>
  <cp:lastPrinted>2020-02-21T07:16:46Z</cp:lastPrinted>
  <dcterms:created xsi:type="dcterms:W3CDTF">2018-04-02T09:50:30Z</dcterms:created>
  <dcterms:modified xsi:type="dcterms:W3CDTF">2020-02-28T07:15:30Z</dcterms:modified>
</cp:coreProperties>
</file>